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44525"/>
</workbook>
</file>

<file path=xl/calcChain.xml><?xml version="1.0" encoding="utf-8"?>
<calcChain xmlns="http://schemas.openxmlformats.org/spreadsheetml/2006/main">
  <c r="D13" i="1" l="1"/>
  <c r="B34" i="1"/>
  <c r="C10" i="1"/>
  <c r="C45" i="1" l="1"/>
  <c r="C20" i="2"/>
  <c r="C18" i="2"/>
  <c r="B14" i="2"/>
  <c r="B13" i="2"/>
  <c r="B12" i="2"/>
  <c r="D9" i="2"/>
  <c r="C9" i="2"/>
  <c r="B9" i="2"/>
  <c r="C8" i="2"/>
  <c r="C7" i="2"/>
  <c r="C43" i="1"/>
  <c r="D34" i="1" l="1"/>
  <c r="C34" i="1"/>
  <c r="B20" i="1" l="1"/>
  <c r="B38" i="1" l="1"/>
  <c r="B37" i="1"/>
  <c r="B39" i="1"/>
  <c r="B23" i="1"/>
  <c r="C32" i="1" l="1"/>
  <c r="C33" i="1" s="1"/>
  <c r="B15" i="1"/>
  <c r="B25" i="1" l="1"/>
  <c r="D3" i="1"/>
  <c r="C9" i="1" s="1"/>
  <c r="C7" i="1" l="1"/>
  <c r="C6" i="1"/>
  <c r="C8" i="1"/>
  <c r="C5" i="1"/>
</calcChain>
</file>

<file path=xl/sharedStrings.xml><?xml version="1.0" encoding="utf-8"?>
<sst xmlns="http://schemas.openxmlformats.org/spreadsheetml/2006/main" count="68" uniqueCount="36">
  <si>
    <t>Avanzo libero detratto avanzo accantonato e vicolato</t>
  </si>
  <si>
    <t>RIPARTIZIONE SU ABITANTI</t>
  </si>
  <si>
    <t>Londa</t>
  </si>
  <si>
    <t>Pelago</t>
  </si>
  <si>
    <t>Rufina</t>
  </si>
  <si>
    <t>Reggello</t>
  </si>
  <si>
    <t>Pontassieve</t>
  </si>
  <si>
    <t>S.Godenzo</t>
  </si>
  <si>
    <t>Fondi piano sviluppo che vengono svincolati</t>
  </si>
  <si>
    <t>cap. 153/11</t>
  </si>
  <si>
    <t>cap. 153/12</t>
  </si>
  <si>
    <t>San Godenzo</t>
  </si>
  <si>
    <t>Somme che avanzano dal teleriscaldamento da Ripartire tra Londa e Reggello</t>
  </si>
  <si>
    <t>TOTALE AVANZO DA RIPARTIRE</t>
  </si>
  <si>
    <t>TOTALE</t>
  </si>
  <si>
    <t>Somma che verrà utilizzata per il teleriscaldamento</t>
  </si>
  <si>
    <t xml:space="preserve">Londa </t>
  </si>
  <si>
    <t>art.208</t>
  </si>
  <si>
    <t>art.142</t>
  </si>
  <si>
    <t xml:space="preserve">SOMME CDS </t>
  </si>
  <si>
    <t>art. 208</t>
  </si>
  <si>
    <t>SOMME A RUOLO CDS avanzo da applicare</t>
  </si>
  <si>
    <t xml:space="preserve">Avanzo vincolato ristoro Covid Unione da svincolare </t>
  </si>
  <si>
    <t xml:space="preserve">Somme che dovevano essere trasferite all'Unione per teleriscaldamento dai comuni </t>
  </si>
  <si>
    <t>cap. 541/3</t>
  </si>
  <si>
    <t>TOTALE SPESE</t>
  </si>
  <si>
    <t>TOTALE SOMME A DISPOSIZIONE DI S.GODENZO E RUFINA ART. 208 CDS</t>
  </si>
  <si>
    <t>art. 142</t>
  </si>
  <si>
    <t>SOMME LIBERE 50% - 208 CDS DA DESTINARE AL TELERISCALDAMENTO MANUTENZIONE STRAORDINARIE</t>
  </si>
  <si>
    <t>€ 10.456,88 - Rufina €13.638,43 -  San Godenzo</t>
  </si>
  <si>
    <t>Somme da destinare al centro polifunzionale di Castagno</t>
  </si>
  <si>
    <t>TOTALE SOMME</t>
  </si>
  <si>
    <t>TOTALE AVANZO VINCOLATO</t>
  </si>
  <si>
    <t>SOMMA TOTALE UNIONE PER MANUTENZIONE STRAORDINARIA FOTOVOLTAIOCO</t>
  </si>
  <si>
    <t>SOMME DA DESTINARE AL TELERISCALDAMENTO</t>
  </si>
  <si>
    <t>SOMMA TOTALE UNIONE PER MANUTENZIONE STRAORDINARIA TELERISCALADAMENTO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</si>
</sst>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164" fontId="0" fillId="0" borderId="1" xfId="0" applyNumberForma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10" fontId="0" fillId="0" borderId="1" xfId="0" applyNumberFormat="1" applyBorder="1"/>
    <xf numFmtId="164" fontId="1" fillId="2" borderId="1" xfId="0" applyNumberFormat="1" applyFont="1" applyFill="1" applyBorder="1"/>
    <xf numFmtId="0" fontId="0" fillId="0" borderId="2" xfId="0" applyBorder="1"/>
    <xf numFmtId="0" fontId="0" fillId="0" borderId="7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164" fontId="0" fillId="2" borderId="6" xfId="0" applyNumberFormat="1" applyFill="1" applyBorder="1"/>
    <xf numFmtId="10" fontId="0" fillId="0" borderId="8" xfId="0" applyNumberFormat="1" applyBorder="1"/>
    <xf numFmtId="164" fontId="1" fillId="2" borderId="8" xfId="0" applyNumberFormat="1" applyFont="1" applyFill="1" applyBorder="1"/>
    <xf numFmtId="164" fontId="0" fillId="4" borderId="1" xfId="0" applyNumberFormat="1" applyFill="1" applyBorder="1"/>
    <xf numFmtId="164" fontId="1" fillId="4" borderId="1" xfId="0" applyNumberFormat="1" applyFont="1" applyFill="1" applyBorder="1"/>
    <xf numFmtId="0" fontId="0" fillId="5" borderId="5" xfId="0" applyFill="1" applyBorder="1"/>
    <xf numFmtId="0" fontId="0" fillId="6" borderId="2" xfId="0" applyFill="1" applyBorder="1" applyAlignment="1">
      <alignment wrapText="1"/>
    </xf>
    <xf numFmtId="0" fontId="0" fillId="6" borderId="3" xfId="0" applyFill="1" applyBorder="1"/>
    <xf numFmtId="0" fontId="0" fillId="6" borderId="5" xfId="0" applyFill="1" applyBorder="1" applyAlignment="1">
      <alignment wrapText="1"/>
    </xf>
    <xf numFmtId="164" fontId="0" fillId="6" borderId="1" xfId="0" applyNumberFormat="1" applyFill="1" applyBorder="1"/>
    <xf numFmtId="0" fontId="0" fillId="6" borderId="6" xfId="0" applyFill="1" applyBorder="1"/>
    <xf numFmtId="0" fontId="0" fillId="6" borderId="5" xfId="0" applyFill="1" applyBorder="1"/>
    <xf numFmtId="0" fontId="0" fillId="0" borderId="10" xfId="0" applyBorder="1"/>
    <xf numFmtId="164" fontId="0" fillId="0" borderId="11" xfId="0" applyNumberFormat="1" applyBorder="1"/>
    <xf numFmtId="164" fontId="0" fillId="6" borderId="12" xfId="0" applyNumberFormat="1" applyFill="1" applyBorder="1"/>
    <xf numFmtId="164" fontId="0" fillId="6" borderId="13" xfId="0" applyNumberFormat="1" applyFill="1" applyBorder="1"/>
    <xf numFmtId="0" fontId="0" fillId="0" borderId="14" xfId="0" applyBorder="1"/>
    <xf numFmtId="0" fontId="0" fillId="0" borderId="15" xfId="0" applyBorder="1"/>
    <xf numFmtId="0" fontId="0" fillId="7" borderId="5" xfId="0" applyFill="1" applyBorder="1" applyAlignment="1">
      <alignment wrapText="1"/>
    </xf>
    <xf numFmtId="164" fontId="0" fillId="7" borderId="1" xfId="0" applyNumberFormat="1" applyFill="1" applyBorder="1"/>
    <xf numFmtId="0" fontId="0" fillId="7" borderId="6" xfId="0" applyFill="1" applyBorder="1" applyAlignment="1">
      <alignment wrapText="1"/>
    </xf>
    <xf numFmtId="0" fontId="0" fillId="0" borderId="0" xfId="0" applyBorder="1"/>
    <xf numFmtId="164" fontId="0" fillId="5" borderId="1" xfId="0" applyNumberFormat="1" applyFill="1" applyBorder="1"/>
    <xf numFmtId="0" fontId="0" fillId="0" borderId="5" xfId="0" applyBorder="1" applyAlignment="1">
      <alignment wrapText="1"/>
    </xf>
    <xf numFmtId="164" fontId="0" fillId="5" borderId="6" xfId="0" applyNumberFormat="1" applyFill="1" applyBorder="1"/>
    <xf numFmtId="164" fontId="0" fillId="5" borderId="16" xfId="0" applyNumberFormat="1" applyFill="1" applyBorder="1"/>
    <xf numFmtId="164" fontId="0" fillId="6" borderId="13" xfId="0" applyNumberFormat="1" applyFont="1" applyFill="1" applyBorder="1"/>
    <xf numFmtId="0" fontId="0" fillId="6" borderId="7" xfId="0" applyFill="1" applyBorder="1" applyAlignment="1">
      <alignment wrapText="1"/>
    </xf>
    <xf numFmtId="164" fontId="1" fillId="6" borderId="8" xfId="0" applyNumberFormat="1" applyFont="1" applyFill="1" applyBorder="1"/>
    <xf numFmtId="0" fontId="0" fillId="6" borderId="9" xfId="0" applyFill="1" applyBorder="1" applyAlignment="1">
      <alignment wrapText="1"/>
    </xf>
    <xf numFmtId="0" fontId="0" fillId="8" borderId="0" xfId="0" applyFill="1"/>
    <xf numFmtId="164" fontId="1" fillId="8" borderId="0" xfId="0" applyNumberFormat="1" applyFont="1" applyFill="1" applyBorder="1" applyAlignment="1">
      <alignment wrapText="1"/>
    </xf>
    <xf numFmtId="0" fontId="0" fillId="9" borderId="2" xfId="0" applyFill="1" applyBorder="1" applyAlignment="1">
      <alignment wrapText="1"/>
    </xf>
    <xf numFmtId="0" fontId="0" fillId="9" borderId="3" xfId="0" applyFill="1" applyBorder="1"/>
    <xf numFmtId="0" fontId="0" fillId="9" borderId="4" xfId="0" applyFill="1" applyBorder="1"/>
    <xf numFmtId="0" fontId="0" fillId="9" borderId="5" xfId="0" applyFill="1" applyBorder="1"/>
    <xf numFmtId="164" fontId="0" fillId="9" borderId="1" xfId="0" applyNumberFormat="1" applyFill="1" applyBorder="1"/>
    <xf numFmtId="0" fontId="0" fillId="9" borderId="6" xfId="0" applyFill="1" applyBorder="1"/>
    <xf numFmtId="0" fontId="0" fillId="9" borderId="5" xfId="0" applyFill="1" applyBorder="1" applyAlignment="1">
      <alignment wrapText="1"/>
    </xf>
    <xf numFmtId="0" fontId="1" fillId="6" borderId="7" xfId="0" applyFont="1" applyFill="1" applyBorder="1"/>
    <xf numFmtId="0" fontId="0" fillId="6" borderId="9" xfId="0" applyFill="1" applyBorder="1"/>
    <xf numFmtId="164" fontId="0" fillId="5" borderId="10" xfId="0" applyNumberFormat="1" applyFill="1" applyBorder="1"/>
    <xf numFmtId="164" fontId="0" fillId="5" borderId="11" xfId="0" applyNumberFormat="1" applyFill="1" applyBorder="1"/>
    <xf numFmtId="0" fontId="0" fillId="8" borderId="0" xfId="0" applyFill="1" applyBorder="1" applyAlignment="1">
      <alignment wrapText="1"/>
    </xf>
    <xf numFmtId="0" fontId="0" fillId="8" borderId="0" xfId="0" applyFill="1" applyBorder="1"/>
    <xf numFmtId="10" fontId="0" fillId="0" borderId="0" xfId="0" applyNumberFormat="1" applyBorder="1"/>
    <xf numFmtId="164" fontId="1" fillId="8" borderId="0" xfId="0" applyNumberFormat="1" applyFont="1" applyFill="1" applyBorder="1"/>
    <xf numFmtId="0" fontId="0" fillId="7" borderId="18" xfId="0" applyFill="1" applyBorder="1" applyAlignment="1">
      <alignment wrapText="1"/>
    </xf>
    <xf numFmtId="164" fontId="0" fillId="7" borderId="19" xfId="0" applyNumberFormat="1" applyFill="1" applyBorder="1"/>
    <xf numFmtId="0" fontId="0" fillId="7" borderId="20" xfId="0" applyFill="1" applyBorder="1"/>
    <xf numFmtId="0" fontId="0" fillId="9" borderId="7" xfId="0" applyFill="1" applyBorder="1" applyAlignment="1">
      <alignment wrapText="1"/>
    </xf>
    <xf numFmtId="0" fontId="0" fillId="9" borderId="9" xfId="0" applyFill="1" applyBorder="1"/>
    <xf numFmtId="0" fontId="2" fillId="8" borderId="0" xfId="0" applyFont="1" applyFill="1" applyBorder="1"/>
    <xf numFmtId="164" fontId="2" fillId="8" borderId="0" xfId="0" applyNumberFormat="1" applyFont="1" applyFill="1" applyBorder="1"/>
    <xf numFmtId="0" fontId="3" fillId="8" borderId="0" xfId="0" applyFont="1" applyFill="1" applyBorder="1"/>
    <xf numFmtId="0" fontId="0" fillId="3" borderId="17" xfId="0" applyFill="1" applyBorder="1" applyAlignment="1">
      <alignment wrapText="1"/>
    </xf>
    <xf numFmtId="164" fontId="1" fillId="3" borderId="21" xfId="0" applyNumberFormat="1" applyFont="1" applyFill="1" applyBorder="1"/>
    <xf numFmtId="0" fontId="0" fillId="3" borderId="22" xfId="0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0" fillId="0" borderId="23" xfId="0" applyBorder="1" applyAlignment="1">
      <alignment wrapText="1"/>
    </xf>
    <xf numFmtId="0" fontId="0" fillId="0" borderId="24" xfId="0" applyBorder="1"/>
    <xf numFmtId="164" fontId="1" fillId="6" borderId="25" xfId="0" applyNumberFormat="1" applyFont="1" applyFill="1" applyBorder="1" applyAlignment="1">
      <alignment wrapText="1"/>
    </xf>
    <xf numFmtId="0" fontId="0" fillId="0" borderId="26" xfId="0" applyBorder="1" applyAlignment="1">
      <alignment wrapText="1"/>
    </xf>
    <xf numFmtId="164" fontId="1" fillId="8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/>
    <xf numFmtId="164" fontId="1" fillId="0" borderId="1" xfId="0" applyNumberFormat="1" applyFont="1" applyBorder="1" applyAlignment="1">
      <alignment wrapText="1"/>
    </xf>
    <xf numFmtId="0" fontId="0" fillId="6" borderId="27" xfId="0" applyFill="1" applyBorder="1"/>
    <xf numFmtId="164" fontId="0" fillId="10" borderId="1" xfId="0" applyNumberFormat="1" applyFill="1" applyBorder="1"/>
    <xf numFmtId="164" fontId="0" fillId="10" borderId="1" xfId="0" applyNumberFormat="1" applyFill="1" applyBorder="1" applyAlignment="1">
      <alignment wrapText="1"/>
    </xf>
    <xf numFmtId="0" fontId="0" fillId="6" borderId="10" xfId="0" applyFill="1" applyBorder="1"/>
    <xf numFmtId="0" fontId="0" fillId="0" borderId="0" xfId="0" applyFill="1" applyBorder="1" applyAlignment="1">
      <alignment wrapText="1"/>
    </xf>
    <xf numFmtId="164" fontId="1" fillId="0" borderId="0" xfId="0" applyNumberFormat="1" applyFont="1" applyFill="1" applyBorder="1"/>
    <xf numFmtId="0" fontId="0" fillId="0" borderId="0" xfId="0" applyFill="1" applyBorder="1"/>
    <xf numFmtId="0" fontId="0" fillId="0" borderId="0" xfId="0" applyFill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10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0" borderId="1" xfId="0" applyFont="1" applyBorder="1"/>
    <xf numFmtId="164" fontId="4" fillId="6" borderId="1" xfId="0" applyNumberFormat="1" applyFont="1" applyFill="1" applyBorder="1"/>
    <xf numFmtId="164" fontId="1" fillId="6" borderId="28" xfId="0" applyNumberFormat="1" applyFont="1" applyFill="1" applyBorder="1" applyAlignment="1">
      <alignment wrapText="1"/>
    </xf>
    <xf numFmtId="164" fontId="0" fillId="10" borderId="16" xfId="0" applyNumberFormat="1" applyFill="1" applyBorder="1"/>
    <xf numFmtId="164" fontId="1" fillId="6" borderId="1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A25" workbookViewId="0">
      <selection activeCell="D13" sqref="D13"/>
    </sheetView>
  </sheetViews>
  <sheetFormatPr defaultRowHeight="15" x14ac:dyDescent="0.25"/>
  <cols>
    <col min="1" max="1" width="27.85546875" customWidth="1"/>
    <col min="2" max="2" width="14.5703125" customWidth="1"/>
    <col min="3" max="3" width="17.42578125" customWidth="1"/>
    <col min="4" max="4" width="25.42578125" customWidth="1"/>
  </cols>
  <sheetData>
    <row r="1" spans="1:10" ht="15.75" thickBot="1" x14ac:dyDescent="0.3"/>
    <row r="2" spans="1:10" ht="55.5" customHeight="1" x14ac:dyDescent="0.25">
      <c r="A2" s="8"/>
      <c r="B2" s="10" t="s">
        <v>0</v>
      </c>
      <c r="C2" s="10" t="s">
        <v>22</v>
      </c>
      <c r="D2" s="11" t="s">
        <v>13</v>
      </c>
    </row>
    <row r="3" spans="1:10" x14ac:dyDescent="0.25">
      <c r="A3" s="3"/>
      <c r="B3" s="1">
        <v>364423.25</v>
      </c>
      <c r="C3" s="1">
        <v>163839.35999999999</v>
      </c>
      <c r="D3" s="12">
        <f>B3+C3</f>
        <v>528262.61</v>
      </c>
    </row>
    <row r="4" spans="1:10" x14ac:dyDescent="0.25">
      <c r="A4" s="3" t="s">
        <v>1</v>
      </c>
      <c r="B4" s="2"/>
      <c r="C4" s="2"/>
      <c r="D4" s="4"/>
    </row>
    <row r="5" spans="1:10" x14ac:dyDescent="0.25">
      <c r="A5" s="3" t="s">
        <v>2</v>
      </c>
      <c r="B5" s="6">
        <v>3.3399999999999999E-2</v>
      </c>
      <c r="C5" s="7">
        <f>D3*3.34/100</f>
        <v>17643.971173999998</v>
      </c>
      <c r="D5" s="4"/>
    </row>
    <row r="6" spans="1:10" x14ac:dyDescent="0.25">
      <c r="A6" s="3" t="s">
        <v>3</v>
      </c>
      <c r="B6" s="6">
        <v>0.1439</v>
      </c>
      <c r="C6" s="7">
        <f>D3*14.39/100</f>
        <v>76016.989579000001</v>
      </c>
      <c r="D6" s="4"/>
    </row>
    <row r="7" spans="1:10" x14ac:dyDescent="0.25">
      <c r="A7" s="3" t="s">
        <v>4</v>
      </c>
      <c r="B7" s="6">
        <v>0.129</v>
      </c>
      <c r="C7" s="7">
        <f>D3*12.9/100</f>
        <v>68145.876690000005</v>
      </c>
      <c r="D7" s="4"/>
    </row>
    <row r="8" spans="1:10" x14ac:dyDescent="0.25">
      <c r="A8" s="3" t="s">
        <v>5</v>
      </c>
      <c r="B8" s="6">
        <v>0.30320000000000003</v>
      </c>
      <c r="C8" s="7">
        <f>D3*30.32/100</f>
        <v>160169.223352</v>
      </c>
      <c r="D8" s="4"/>
    </row>
    <row r="9" spans="1:10" x14ac:dyDescent="0.25">
      <c r="A9" s="3" t="s">
        <v>6</v>
      </c>
      <c r="B9" s="6">
        <v>0.36980000000000002</v>
      </c>
      <c r="C9" s="7">
        <f>D3*36.98/100</f>
        <v>195351.51317799996</v>
      </c>
      <c r="D9" s="4"/>
    </row>
    <row r="10" spans="1:10" ht="17.25" customHeight="1" thickBot="1" x14ac:dyDescent="0.3">
      <c r="A10" s="9" t="s">
        <v>7</v>
      </c>
      <c r="B10" s="13">
        <v>2.07E-2</v>
      </c>
      <c r="C10" s="14">
        <f>D3*2.07/100</f>
        <v>10935.036027</v>
      </c>
      <c r="D10" s="5"/>
    </row>
    <row r="11" spans="1:10" ht="17.25" customHeight="1" thickBot="1" x14ac:dyDescent="0.3">
      <c r="A11" s="33"/>
      <c r="B11" s="57"/>
      <c r="C11" s="58"/>
      <c r="D11" s="33"/>
    </row>
    <row r="12" spans="1:10" ht="30" x14ac:dyDescent="0.25">
      <c r="A12" s="18" t="s">
        <v>8</v>
      </c>
      <c r="B12" s="19"/>
      <c r="C12" s="81"/>
      <c r="D12" s="83" t="s">
        <v>32</v>
      </c>
    </row>
    <row r="13" spans="1:10" x14ac:dyDescent="0.25">
      <c r="A13" s="20"/>
      <c r="B13" s="21">
        <v>210945.83</v>
      </c>
      <c r="C13" s="84"/>
      <c r="D13" s="82">
        <f>C3+B34</f>
        <v>411246.16000000003</v>
      </c>
    </row>
    <row r="14" spans="1:10" x14ac:dyDescent="0.25">
      <c r="A14" s="23"/>
      <c r="B14" s="21">
        <v>38098.559999999998</v>
      </c>
      <c r="C14" s="22"/>
    </row>
    <row r="15" spans="1:10" ht="45.75" thickBot="1" x14ac:dyDescent="0.3">
      <c r="A15" s="39" t="s">
        <v>14</v>
      </c>
      <c r="B15" s="40">
        <f>B13+B14</f>
        <v>249044.38999999998</v>
      </c>
      <c r="C15" s="41" t="s">
        <v>15</v>
      </c>
      <c r="J15" s="29"/>
    </row>
    <row r="16" spans="1:10" ht="15.75" thickBot="1" x14ac:dyDescent="0.3">
      <c r="A16" s="55"/>
      <c r="B16" s="58"/>
      <c r="C16" s="55"/>
      <c r="D16" s="42"/>
      <c r="J16" s="33"/>
    </row>
    <row r="17" spans="1:12" ht="42.75" customHeight="1" x14ac:dyDescent="0.25">
      <c r="A17" s="44" t="s">
        <v>23</v>
      </c>
      <c r="B17" s="45"/>
      <c r="C17" s="46"/>
    </row>
    <row r="18" spans="1:12" x14ac:dyDescent="0.25">
      <c r="A18" s="47" t="s">
        <v>9</v>
      </c>
      <c r="B18" s="48">
        <v>78000</v>
      </c>
      <c r="C18" s="49" t="s">
        <v>4</v>
      </c>
    </row>
    <row r="19" spans="1:12" x14ac:dyDescent="0.25">
      <c r="A19" s="50" t="s">
        <v>10</v>
      </c>
      <c r="B19" s="48">
        <v>141000</v>
      </c>
      <c r="C19" s="49" t="s">
        <v>11</v>
      </c>
      <c r="L19" s="28"/>
    </row>
    <row r="20" spans="1:12" ht="15.75" thickBot="1" x14ac:dyDescent="0.3">
      <c r="A20" s="62" t="s">
        <v>25</v>
      </c>
      <c r="B20" s="40">
        <f>B18+B19</f>
        <v>219000</v>
      </c>
      <c r="C20" s="63"/>
      <c r="L20" s="33"/>
    </row>
    <row r="21" spans="1:12" ht="43.5" customHeight="1" x14ac:dyDescent="0.25">
      <c r="A21" s="59" t="s">
        <v>30</v>
      </c>
      <c r="B21" s="60"/>
      <c r="C21" s="61"/>
      <c r="L21" s="33"/>
    </row>
    <row r="22" spans="1:12" x14ac:dyDescent="0.25">
      <c r="A22" s="30" t="s">
        <v>24</v>
      </c>
      <c r="B22" s="31">
        <v>15044.39</v>
      </c>
      <c r="C22" s="32" t="s">
        <v>11</v>
      </c>
    </row>
    <row r="23" spans="1:12" ht="15.75" thickBot="1" x14ac:dyDescent="0.3">
      <c r="A23" s="51" t="s">
        <v>25</v>
      </c>
      <c r="B23" s="40">
        <f>B18+B19+B22</f>
        <v>234044.39</v>
      </c>
      <c r="C23" s="52"/>
    </row>
    <row r="24" spans="1:12" ht="15.75" thickBot="1" x14ac:dyDescent="0.3">
      <c r="A24" s="64"/>
      <c r="B24" s="65"/>
      <c r="C24" s="66"/>
    </row>
    <row r="25" spans="1:12" ht="45.75" thickBot="1" x14ac:dyDescent="0.3">
      <c r="A25" s="67" t="s">
        <v>12</v>
      </c>
      <c r="B25" s="68">
        <f>B15-B23</f>
        <v>14999.999999999971</v>
      </c>
      <c r="C25" s="69"/>
    </row>
    <row r="26" spans="1:12" s="88" customFormat="1" x14ac:dyDescent="0.25">
      <c r="A26" s="85"/>
      <c r="B26" s="86"/>
      <c r="C26" s="87"/>
    </row>
    <row r="27" spans="1:12" ht="15.75" thickBot="1" x14ac:dyDescent="0.3">
      <c r="A27" s="55"/>
      <c r="B27" s="58"/>
      <c r="C27" s="56"/>
    </row>
    <row r="28" spans="1:12" x14ac:dyDescent="0.25">
      <c r="A28" s="70" t="s">
        <v>19</v>
      </c>
      <c r="B28" s="71"/>
      <c r="C28" s="71" t="s">
        <v>17</v>
      </c>
      <c r="D28" s="72" t="s">
        <v>18</v>
      </c>
    </row>
    <row r="29" spans="1:12" ht="15.75" thickBot="1" x14ac:dyDescent="0.3">
      <c r="A29" s="17" t="s">
        <v>16</v>
      </c>
      <c r="B29" s="34">
        <v>54335.42</v>
      </c>
      <c r="C29" s="37">
        <v>13562.12</v>
      </c>
      <c r="D29" s="36">
        <v>40773.300000000003</v>
      </c>
      <c r="I29" s="2"/>
    </row>
    <row r="30" spans="1:12" x14ac:dyDescent="0.25">
      <c r="A30" s="17" t="s">
        <v>4</v>
      </c>
      <c r="B30" s="53">
        <v>83789.100000000006</v>
      </c>
      <c r="C30" s="26">
        <v>20913.759999999998</v>
      </c>
      <c r="D30" s="54">
        <v>62875.34</v>
      </c>
    </row>
    <row r="31" spans="1:12" x14ac:dyDescent="0.25">
      <c r="A31" s="17" t="s">
        <v>11</v>
      </c>
      <c r="B31" s="53">
        <v>109282.28</v>
      </c>
      <c r="C31" s="27">
        <v>27276.86</v>
      </c>
      <c r="D31" s="54">
        <v>82005.42</v>
      </c>
    </row>
    <row r="32" spans="1:12" ht="45" x14ac:dyDescent="0.25">
      <c r="A32" s="35" t="s">
        <v>26</v>
      </c>
      <c r="B32" s="24"/>
      <c r="C32" s="38">
        <f>C30+C31</f>
        <v>48190.619999999995</v>
      </c>
      <c r="D32" s="25"/>
    </row>
    <row r="33" spans="1:4" ht="75" x14ac:dyDescent="0.25">
      <c r="A33" s="73" t="s">
        <v>28</v>
      </c>
      <c r="B33" s="74"/>
      <c r="C33" s="75">
        <f>C32/2</f>
        <v>24095.309999999998</v>
      </c>
      <c r="D33" s="76" t="s">
        <v>29</v>
      </c>
    </row>
    <row r="34" spans="1:4" x14ac:dyDescent="0.25">
      <c r="A34" s="78" t="s">
        <v>31</v>
      </c>
      <c r="B34" s="79">
        <f>B29+B30+B31</f>
        <v>247406.80000000002</v>
      </c>
      <c r="C34" s="77">
        <f>C29+C30+C31</f>
        <v>61752.74</v>
      </c>
      <c r="D34" s="80">
        <f>D29+D30+D31</f>
        <v>185654.06</v>
      </c>
    </row>
    <row r="35" spans="1:4" x14ac:dyDescent="0.25">
      <c r="A35" s="55"/>
      <c r="B35" s="56"/>
      <c r="C35" s="43"/>
      <c r="D35" s="56"/>
    </row>
    <row r="36" spans="1:4" ht="30" x14ac:dyDescent="0.25">
      <c r="A36" s="89" t="s">
        <v>21</v>
      </c>
      <c r="B36" s="90" t="s">
        <v>14</v>
      </c>
      <c r="C36" s="90" t="s">
        <v>20</v>
      </c>
      <c r="D36" s="90" t="s">
        <v>27</v>
      </c>
    </row>
    <row r="37" spans="1:4" x14ac:dyDescent="0.25">
      <c r="A37" s="90" t="s">
        <v>2</v>
      </c>
      <c r="B37" s="16">
        <f>C37+D37</f>
        <v>42885.75</v>
      </c>
      <c r="C37" s="15">
        <v>12759.44</v>
      </c>
      <c r="D37" s="15">
        <v>30126.31</v>
      </c>
    </row>
    <row r="38" spans="1:4" x14ac:dyDescent="0.25">
      <c r="A38" s="90" t="s">
        <v>11</v>
      </c>
      <c r="B38" s="16">
        <f>C38+D38</f>
        <v>89959.3</v>
      </c>
      <c r="C38" s="15">
        <v>27025.25</v>
      </c>
      <c r="D38" s="15">
        <v>62934.05</v>
      </c>
    </row>
    <row r="39" spans="1:4" x14ac:dyDescent="0.25">
      <c r="A39" s="90" t="s">
        <v>4</v>
      </c>
      <c r="B39" s="16">
        <f>C39+D39</f>
        <v>69855.48</v>
      </c>
      <c r="C39" s="15">
        <v>28999.34</v>
      </c>
      <c r="D39" s="15">
        <v>40856.14</v>
      </c>
    </row>
    <row r="40" spans="1:4" x14ac:dyDescent="0.25">
      <c r="A40" s="2"/>
      <c r="B40" s="2"/>
      <c r="C40" s="1"/>
      <c r="D40" s="2"/>
    </row>
    <row r="41" spans="1:4" x14ac:dyDescent="0.25">
      <c r="A41" s="91" t="s">
        <v>11</v>
      </c>
      <c r="B41" s="91"/>
      <c r="C41" s="82">
        <v>13512.62</v>
      </c>
      <c r="D41" s="91"/>
    </row>
    <row r="42" spans="1:4" x14ac:dyDescent="0.25">
      <c r="A42" s="91" t="s">
        <v>4</v>
      </c>
      <c r="B42" s="91"/>
      <c r="C42" s="82">
        <v>10456.879999999999</v>
      </c>
      <c r="D42" s="91"/>
    </row>
    <row r="43" spans="1:4" x14ac:dyDescent="0.25">
      <c r="A43" s="91" t="s">
        <v>14</v>
      </c>
      <c r="B43" s="91"/>
      <c r="C43" s="95">
        <f>C41+C42</f>
        <v>23969.5</v>
      </c>
      <c r="D43" s="91"/>
    </row>
    <row r="45" spans="1:4" ht="60" x14ac:dyDescent="0.25">
      <c r="A45" s="92" t="s">
        <v>35</v>
      </c>
      <c r="B45" s="93"/>
      <c r="C45" s="98">
        <f>C33+C43</f>
        <v>48064.81</v>
      </c>
      <c r="D45" s="93"/>
    </row>
  </sheetData>
  <pageMargins left="0.7" right="0.7" top="0.75" bottom="0.75" header="0.3" footer="0.3"/>
  <pageSetup paperSize="9" orientation="portrait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workbookViewId="0">
      <selection activeCell="J11" sqref="J11"/>
    </sheetView>
  </sheetViews>
  <sheetFormatPr defaultRowHeight="15" x14ac:dyDescent="0.25"/>
  <cols>
    <col min="1" max="1" width="16.85546875" customWidth="1"/>
    <col min="2" max="2" width="17.42578125" customWidth="1"/>
    <col min="3" max="3" width="15.140625" customWidth="1"/>
    <col min="4" max="4" width="20.7109375" customWidth="1"/>
  </cols>
  <sheetData>
    <row r="2" spans="1:4" ht="15.75" thickBot="1" x14ac:dyDescent="0.3"/>
    <row r="3" spans="1:4" x14ac:dyDescent="0.25">
      <c r="A3" s="70" t="s">
        <v>19</v>
      </c>
      <c r="B3" s="71"/>
      <c r="C3" s="71" t="s">
        <v>17</v>
      </c>
      <c r="D3" s="72" t="s">
        <v>18</v>
      </c>
    </row>
    <row r="4" spans="1:4" ht="15.75" thickBot="1" x14ac:dyDescent="0.3">
      <c r="A4" s="17" t="s">
        <v>16</v>
      </c>
      <c r="B4" s="34">
        <v>54335.42</v>
      </c>
      <c r="C4" s="37">
        <v>13562.12</v>
      </c>
      <c r="D4" s="36">
        <v>40773.300000000003</v>
      </c>
    </row>
    <row r="5" spans="1:4" x14ac:dyDescent="0.25">
      <c r="A5" s="17" t="s">
        <v>4</v>
      </c>
      <c r="B5" s="53">
        <v>83789.100000000006</v>
      </c>
      <c r="C5" s="26">
        <v>20913.759999999998</v>
      </c>
      <c r="D5" s="54">
        <v>62875.34</v>
      </c>
    </row>
    <row r="6" spans="1:4" x14ac:dyDescent="0.25">
      <c r="A6" s="17" t="s">
        <v>11</v>
      </c>
      <c r="B6" s="53">
        <v>109282.28</v>
      </c>
      <c r="C6" s="27">
        <v>27276.86</v>
      </c>
      <c r="D6" s="54">
        <v>82005.42</v>
      </c>
    </row>
    <row r="7" spans="1:4" ht="81.75" customHeight="1" x14ac:dyDescent="0.25">
      <c r="A7" s="35" t="s">
        <v>26</v>
      </c>
      <c r="B7" s="24"/>
      <c r="C7" s="38">
        <f>C5+C6</f>
        <v>48190.619999999995</v>
      </c>
      <c r="D7" s="25"/>
    </row>
    <row r="8" spans="1:4" ht="60" customHeight="1" x14ac:dyDescent="0.25">
      <c r="A8" s="73" t="s">
        <v>28</v>
      </c>
      <c r="B8" s="74"/>
      <c r="C8" s="75">
        <f>C7/2</f>
        <v>24095.309999999998</v>
      </c>
      <c r="D8" s="76" t="s">
        <v>29</v>
      </c>
    </row>
    <row r="9" spans="1:4" x14ac:dyDescent="0.25">
      <c r="A9" s="78" t="s">
        <v>31</v>
      </c>
      <c r="B9" s="79">
        <f>B4+B5+B6</f>
        <v>247406.80000000002</v>
      </c>
      <c r="C9" s="77">
        <f>C4+C5+C6</f>
        <v>61752.74</v>
      </c>
      <c r="D9" s="80">
        <f>D4+D5+D6</f>
        <v>185654.06</v>
      </c>
    </row>
    <row r="10" spans="1:4" x14ac:dyDescent="0.25">
      <c r="A10" s="55"/>
      <c r="B10" s="56"/>
      <c r="C10" s="43"/>
      <c r="D10" s="56"/>
    </row>
    <row r="11" spans="1:4" ht="90" x14ac:dyDescent="0.25">
      <c r="A11" s="89" t="s">
        <v>21</v>
      </c>
      <c r="B11" s="90" t="s">
        <v>14</v>
      </c>
      <c r="C11" s="90" t="s">
        <v>20</v>
      </c>
      <c r="D11" s="90" t="s">
        <v>27</v>
      </c>
    </row>
    <row r="12" spans="1:4" x14ac:dyDescent="0.25">
      <c r="A12" s="90" t="s">
        <v>2</v>
      </c>
      <c r="B12" s="16">
        <f>C12+D12</f>
        <v>42885.75</v>
      </c>
      <c r="C12" s="15">
        <v>12759.44</v>
      </c>
      <c r="D12" s="15">
        <v>30126.31</v>
      </c>
    </row>
    <row r="13" spans="1:4" x14ac:dyDescent="0.25">
      <c r="A13" s="90" t="s">
        <v>11</v>
      </c>
      <c r="B13" s="16">
        <f>C13+D13</f>
        <v>89959.3</v>
      </c>
      <c r="C13" s="15">
        <v>27025.25</v>
      </c>
      <c r="D13" s="15">
        <v>62934.05</v>
      </c>
    </row>
    <row r="14" spans="1:4" x14ac:dyDescent="0.25">
      <c r="A14" s="90" t="s">
        <v>4</v>
      </c>
      <c r="B14" s="16">
        <f>C14+D14</f>
        <v>69855.48</v>
      </c>
      <c r="C14" s="15">
        <v>28999.34</v>
      </c>
      <c r="D14" s="15">
        <v>40856.14</v>
      </c>
    </row>
    <row r="15" spans="1:4" x14ac:dyDescent="0.25">
      <c r="A15" s="94" t="s">
        <v>34</v>
      </c>
      <c r="B15" s="94"/>
      <c r="C15" s="79"/>
      <c r="D15" s="2"/>
    </row>
    <row r="16" spans="1:4" x14ac:dyDescent="0.25">
      <c r="A16" s="91" t="s">
        <v>11</v>
      </c>
      <c r="B16" s="91"/>
      <c r="C16" s="82">
        <v>13512.62</v>
      </c>
      <c r="D16" s="91"/>
    </row>
    <row r="17" spans="1:4" ht="15.75" thickBot="1" x14ac:dyDescent="0.3">
      <c r="A17" s="91" t="s">
        <v>4</v>
      </c>
      <c r="B17" s="91"/>
      <c r="C17" s="97">
        <v>10456.879999999999</v>
      </c>
      <c r="D17" s="91"/>
    </row>
    <row r="18" spans="1:4" ht="15.75" thickBot="1" x14ac:dyDescent="0.3">
      <c r="A18" s="91" t="s">
        <v>14</v>
      </c>
      <c r="B18" s="91"/>
      <c r="C18" s="96">
        <f>C16+C17</f>
        <v>23969.5</v>
      </c>
      <c r="D18" s="91"/>
    </row>
    <row r="19" spans="1:4" ht="15.75" thickBot="1" x14ac:dyDescent="0.3"/>
    <row r="20" spans="1:4" ht="75.75" thickBot="1" x14ac:dyDescent="0.3">
      <c r="A20" s="92" t="s">
        <v>33</v>
      </c>
      <c r="B20" s="93"/>
      <c r="C20" s="96">
        <f>C8+C18</f>
        <v>48064.81</v>
      </c>
      <c r="D20" s="9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2025-07-01T13:49:40Z</dcterms:modified>
</cp:coreProperties>
</file>